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202300"/>
  <mc:AlternateContent xmlns:mc="http://schemas.openxmlformats.org/markup-compatibility/2006">
    <mc:Choice Requires="x15">
      <x15ac:absPath xmlns:x15ac="http://schemas.microsoft.com/office/spreadsheetml/2010/11/ac" url="https://sociaalfondstaxi.sharepoint.com/sites/OPOV2/Shared Documents/General/1. OPOV dossiers/A0350-2023 LLV gemeente Drimmelen/"/>
    </mc:Choice>
  </mc:AlternateContent>
  <xr:revisionPtr revIDLastSave="3" documentId="8_{C1B96396-EB46-4FFF-A345-A692131C3520}" xr6:coauthVersionLast="47" xr6:coauthVersionMax="47" xr10:uidLastSave="{8B514ABD-1D39-42F5-9891-BCD7C5AC7F43}"/>
  <bookViews>
    <workbookView xWindow="28680" yWindow="-120" windowWidth="29040" windowHeight="15720" xr2:uid="{0F4BC5E1-6358-4C46-B9D0-E1FA486ECA26}"/>
  </bookViews>
  <sheets>
    <sheet name="Drimmelen Dutax Bewerkt" sheetId="1" r:id="rId1"/>
  </sheets>
  <externalReferences>
    <externalReference r:id="rId2"/>
    <externalReference r:id="rId3"/>
  </externalReferences>
  <definedNames>
    <definedName name="_xlnm._FilterDatabase" localSheetId="0" hidden="1">'Drimmelen Dutax Bewerkt'!$A$12:$V$45</definedName>
    <definedName name="_xlnm.Print_Area" localSheetId="0">'Drimmelen Dutax Bewerkt'!$A$1:$V$45</definedName>
    <definedName name="AOW_datums">[2]Data!$A$2:$D$13</definedName>
    <definedName name="AOWnieuw">OFFSET([1]AOWnieuw!$A$1,,,COUNTA([1]AOWnieuw!$A$1:$A$250),4)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 l="1"/>
  <c r="I27" i="1"/>
  <c r="I26" i="1"/>
  <c r="I25" i="1"/>
  <c r="I24" i="1"/>
  <c r="I23" i="1"/>
  <c r="I22" i="1"/>
  <c r="I21" i="1"/>
  <c r="I19" i="1"/>
  <c r="I18" i="1"/>
  <c r="I17" i="1"/>
  <c r="I16" i="1"/>
  <c r="I15" i="1"/>
  <c r="I14" i="1"/>
  <c r="I13" i="1"/>
</calcChain>
</file>

<file path=xl/sharedStrings.xml><?xml version="1.0" encoding="utf-8"?>
<sst xmlns="http://schemas.openxmlformats.org/spreadsheetml/2006/main" count="102" uniqueCount="44">
  <si>
    <t>Opgaveformulier voor personeel in het kader overgang vervoerscontracten (OPOV / OPBC)</t>
  </si>
  <si>
    <t>Naam vervoerder / uitzendorganisatie:</t>
  </si>
  <si>
    <t>Dutax</t>
  </si>
  <si>
    <t>KvK-nummer</t>
  </si>
  <si>
    <t>Onderaannemer?</t>
  </si>
  <si>
    <t>Nee</t>
  </si>
  <si>
    <t>Naam vervoerscontract</t>
  </si>
  <si>
    <t>Leerlingenvervoer gemeente Drimmelen</t>
  </si>
  <si>
    <t>Publicatiedatum</t>
  </si>
  <si>
    <t>Datum voorlopige gunning</t>
  </si>
  <si>
    <t>Datum definitieve gunning</t>
  </si>
  <si>
    <t>Datum aanvang vervoer</t>
  </si>
  <si>
    <t>Overgangsregeling</t>
  </si>
  <si>
    <t>OPOV</t>
  </si>
  <si>
    <t>Personeel dat ingezet is op het vervoerscontract</t>
  </si>
  <si>
    <t>Aanvullende gegevens voor betrokken werknemers</t>
  </si>
  <si>
    <t>Voor- letters</t>
  </si>
  <si>
    <t>Achternaam</t>
  </si>
  <si>
    <t>Adres</t>
  </si>
  <si>
    <t>Postcode</t>
  </si>
  <si>
    <t>Woonplaats</t>
  </si>
  <si>
    <t xml:space="preserve">Telefoonnummer </t>
  </si>
  <si>
    <t>Emailadres</t>
  </si>
  <si>
    <t>Geboortedatum</t>
  </si>
  <si>
    <t>Aantal gewerkte uren</t>
  </si>
  <si>
    <t xml:space="preserve">per week, maand periode </t>
  </si>
  <si>
    <t xml:space="preserve">Betrokkenheidspercentage </t>
  </si>
  <si>
    <t>Perceel / basepoint</t>
  </si>
  <si>
    <t>Aantal vakantiedagen</t>
  </si>
  <si>
    <t>Duur dienstverband</t>
  </si>
  <si>
    <t>Eind datum arbeidsovereenkomst</t>
  </si>
  <si>
    <t>Aantal arbeidsovereenkomsten</t>
  </si>
  <si>
    <t>Dienstjaren tbv transitievergoeding</t>
  </si>
  <si>
    <t>Anciënniteit datum</t>
  </si>
  <si>
    <t>Functie</t>
  </si>
  <si>
    <t>Bruto uurloon</t>
  </si>
  <si>
    <t>Standplaats vestigingsadres</t>
  </si>
  <si>
    <t>Uitzendkracht</t>
  </si>
  <si>
    <t>per maand</t>
  </si>
  <si>
    <t>onbepaald</t>
  </si>
  <si>
    <t>chauffeur</t>
  </si>
  <si>
    <t>Hooge Zwaluwe</t>
  </si>
  <si>
    <t>bepaald</t>
  </si>
  <si>
    <t>busbegeleidster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</si>
</sst>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 &quot;€&quot;\ * #,##0.00_ ;_ &quot;€&quot;\ * \-#,##0.00_ ;_ &quot;€&quot;\ * &quot;-&quot;??_ ;_ @_ "/>
    <numFmt numFmtId="43" formatCode="_ * #,##0.00_ ;_ * \-#,##0.00_ ;_ * &quot;-&quot;??_ ;_ @_ "/>
    <numFmt numFmtId="164" formatCode="&quot;€&quot;\ #,##0.00"/>
    <numFmt numFmtId="165" formatCode="0#########"/>
    <numFmt numFmtId="166" formatCode="dd/mm/yyyy"/>
  </numFmts>
  <fonts count="11" x14ac:knownFonts="1">
    <font>
      <sz val="11"/>
      <color theme="1"/>
      <name val="Aptos Narrow"/>
      <family val="2"/>
      <scheme val="minor"/>
    </font>
    <font>
      <u/>
      <sz val="11"/>
      <color theme="10"/>
      <name val="Aptos Narrow"/>
      <family val="2"/>
      <scheme val="minor"/>
    </font>
    <font>
      <b/>
      <sz val="16"/>
      <color theme="1"/>
      <name val="Aptos Narrow"/>
      <family val="2"/>
      <scheme val="minor"/>
    </font>
    <font>
      <b/>
      <sz val="12"/>
      <color theme="1"/>
      <name val="Aptos Narrow"/>
      <family val="2"/>
      <scheme val="minor"/>
    </font>
    <font>
      <b/>
      <sz val="14"/>
      <color theme="1"/>
      <name val="Aptos Narrow"/>
      <family val="2"/>
      <scheme val="minor"/>
    </font>
    <font>
      <sz val="12"/>
      <color theme="1"/>
      <name val="Calibri"/>
      <family val="2"/>
    </font>
    <font>
      <sz val="11"/>
      <name val="Aptos Narrow"/>
      <family val="2"/>
      <scheme val="minor"/>
    </font>
    <font>
      <sz val="12"/>
      <color theme="1"/>
      <name val="Aptos Narrow"/>
      <family val="2"/>
      <scheme val="minor"/>
    </font>
    <font>
      <sz val="12"/>
      <name val="Aptos Narrow"/>
      <family val="2"/>
      <scheme val="minor"/>
    </font>
    <font>
      <sz val="9"/>
      <color rgb="FF333333"/>
      <name val="Courier New"/>
      <family val="3"/>
    </font>
    <font>
      <sz val="10"/>
      <name val="Arial"/>
      <family val="2"/>
    </font>
  </fonts>
  <fills count="8">
    <fill>
      <patternFill patternType="none"/>
    </fill>
    <fill>
      <patternFill patternType="gray125"/>
    </fill>
    <fill>
      <patternFill patternType="solid">
        <fgColor theme="4" tint="0.59999389629810485"/>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92D050"/>
        <bgColor indexed="64"/>
      </patternFill>
    </fill>
    <fill>
      <patternFill patternType="solid">
        <fgColor rgb="FF92D050"/>
        <bgColor theme="0"/>
      </patternFill>
    </fill>
    <fill>
      <patternFill patternType="solid">
        <fgColor theme="0"/>
        <bgColor indexed="64"/>
      </patternFill>
    </fill>
  </fills>
  <borders count="1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s>
  <cellStyleXfs count="3">
    <xf numFmtId="0" fontId="0" fillId="0" borderId="0"/>
    <xf numFmtId="0" fontId="1" fillId="0" borderId="0" applyNumberFormat="0" applyFill="0" applyBorder="0" applyAlignment="0" applyProtection="0"/>
    <xf numFmtId="9" fontId="10" fillId="0" borderId="0" applyFont="0" applyFill="0" applyBorder="0" applyAlignment="0" applyProtection="0"/>
  </cellStyleXfs>
  <cellXfs count="49">
    <xf numFmtId="0" fontId="0" fillId="0" borderId="0" xfId="0"/>
    <xf numFmtId="0" fontId="2" fillId="2" borderId="1" xfId="0" applyFont="1" applyFill="1" applyBorder="1" applyAlignment="1">
      <alignment horizontal="center"/>
    </xf>
    <xf numFmtId="0" fontId="2" fillId="2" borderId="2" xfId="0" applyFont="1" applyFill="1" applyBorder="1" applyAlignment="1">
      <alignment horizontal="center"/>
    </xf>
    <xf numFmtId="0" fontId="3" fillId="0" borderId="3" xfId="0" applyFont="1" applyBorder="1" applyAlignment="1">
      <alignment horizontal="left"/>
    </xf>
    <xf numFmtId="0" fontId="2" fillId="0" borderId="4" xfId="0" applyFont="1" applyBorder="1" applyAlignment="1">
      <alignment horizontal="left"/>
    </xf>
    <xf numFmtId="0" fontId="0" fillId="0" borderId="5" xfId="0" applyBorder="1" applyAlignment="1">
      <alignment horizontal="left"/>
    </xf>
    <xf numFmtId="0" fontId="0" fillId="0" borderId="6" xfId="0" applyBorder="1" applyAlignment="1">
      <alignment horizontal="left"/>
    </xf>
    <xf numFmtId="0" fontId="3" fillId="0" borderId="7" xfId="0" applyFont="1" applyBorder="1" applyAlignment="1">
      <alignment horizontal="left"/>
    </xf>
    <xf numFmtId="0" fontId="2" fillId="0" borderId="8" xfId="0" applyFont="1" applyBorder="1" applyAlignment="1">
      <alignment horizontal="left"/>
    </xf>
    <xf numFmtId="0" fontId="0" fillId="0" borderId="9" xfId="0" applyBorder="1" applyAlignment="1">
      <alignment horizontal="left"/>
    </xf>
    <xf numFmtId="0" fontId="0" fillId="0" borderId="10" xfId="0" applyBorder="1" applyAlignment="1">
      <alignment horizontal="left"/>
    </xf>
    <xf numFmtId="14" fontId="2" fillId="0" borderId="8" xfId="0" applyNumberFormat="1" applyFont="1" applyBorder="1" applyAlignment="1">
      <alignment horizontal="left"/>
    </xf>
    <xf numFmtId="0" fontId="4" fillId="3" borderId="11" xfId="0" applyFont="1" applyFill="1" applyBorder="1" applyAlignment="1">
      <alignment horizontal="center" wrapText="1"/>
    </xf>
    <xf numFmtId="0" fontId="4" fillId="3" borderId="5" xfId="0" applyFont="1" applyFill="1" applyBorder="1" applyAlignment="1">
      <alignment horizontal="center" wrapText="1"/>
    </xf>
    <xf numFmtId="0" fontId="0" fillId="3" borderId="12" xfId="0" applyFill="1" applyBorder="1" applyAlignment="1">
      <alignment horizontal="center" wrapText="1"/>
    </xf>
    <xf numFmtId="0" fontId="4" fillId="4" borderId="11" xfId="0" applyFont="1" applyFill="1" applyBorder="1" applyAlignment="1">
      <alignment horizontal="center" wrapText="1"/>
    </xf>
    <xf numFmtId="0" fontId="4" fillId="0" borderId="5" xfId="0" applyFont="1" applyBorder="1" applyAlignment="1">
      <alignment horizontal="center" wrapText="1"/>
    </xf>
    <xf numFmtId="0" fontId="0" fillId="0" borderId="0" xfId="0" applyAlignment="1">
      <alignment wrapText="1"/>
    </xf>
    <xf numFmtId="0" fontId="3" fillId="3" borderId="13" xfId="0" applyFont="1" applyFill="1" applyBorder="1" applyAlignment="1">
      <alignment horizontal="center" wrapText="1"/>
    </xf>
    <xf numFmtId="0" fontId="3" fillId="3" borderId="7" xfId="0" applyFont="1" applyFill="1" applyBorder="1" applyAlignment="1">
      <alignment horizontal="center" wrapText="1"/>
    </xf>
    <xf numFmtId="0" fontId="3" fillId="3" borderId="14" xfId="0" applyFont="1" applyFill="1" applyBorder="1" applyAlignment="1">
      <alignment horizontal="center" wrapText="1"/>
    </xf>
    <xf numFmtId="0" fontId="3" fillId="4" borderId="13" xfId="0" applyFont="1" applyFill="1" applyBorder="1" applyAlignment="1">
      <alignment horizontal="center" wrapText="1"/>
    </xf>
    <xf numFmtId="0" fontId="3" fillId="4" borderId="7" xfId="0" applyFont="1" applyFill="1" applyBorder="1" applyAlignment="1">
      <alignment horizontal="center" wrapText="1"/>
    </xf>
    <xf numFmtId="0" fontId="3" fillId="4" borderId="14" xfId="0" applyFont="1" applyFill="1" applyBorder="1" applyAlignment="1">
      <alignment horizontal="center" wrapText="1"/>
    </xf>
    <xf numFmtId="0" fontId="3" fillId="0" borderId="0" xfId="0" applyFont="1" applyAlignment="1">
      <alignment horizontal="center" wrapText="1"/>
    </xf>
    <xf numFmtId="0" fontId="0" fillId="5" borderId="7" xfId="0" applyFill="1" applyBorder="1"/>
    <xf numFmtId="0" fontId="1" fillId="5" borderId="7" xfId="1" applyFill="1" applyBorder="1"/>
    <xf numFmtId="14" fontId="0" fillId="5" borderId="7" xfId="0" applyNumberFormat="1" applyFill="1" applyBorder="1"/>
    <xf numFmtId="0" fontId="5" fillId="6" borderId="7" xfId="0" applyFont="1" applyFill="1" applyBorder="1"/>
    <xf numFmtId="9" fontId="0" fillId="5" borderId="7" xfId="0" applyNumberFormat="1" applyFill="1" applyBorder="1"/>
    <xf numFmtId="1" fontId="6" fillId="5" borderId="7" xfId="0" applyNumberFormat="1" applyFont="1" applyFill="1" applyBorder="1"/>
    <xf numFmtId="44" fontId="0" fillId="5" borderId="7" xfId="0" applyNumberFormat="1" applyFill="1" applyBorder="1"/>
    <xf numFmtId="0" fontId="6" fillId="5" borderId="7" xfId="0" applyFont="1" applyFill="1" applyBorder="1"/>
    <xf numFmtId="0" fontId="0" fillId="0" borderId="7" xfId="0" applyBorder="1"/>
    <xf numFmtId="164" fontId="7" fillId="7" borderId="7" xfId="0" applyNumberFormat="1" applyFont="1" applyFill="1" applyBorder="1"/>
    <xf numFmtId="0" fontId="7" fillId="7" borderId="7" xfId="0" applyFont="1" applyFill="1" applyBorder="1"/>
    <xf numFmtId="14" fontId="7" fillId="7" borderId="7" xfId="0" applyNumberFormat="1" applyFont="1" applyFill="1" applyBorder="1"/>
    <xf numFmtId="0" fontId="8" fillId="5" borderId="7" xfId="0" applyFont="1" applyFill="1" applyBorder="1"/>
    <xf numFmtId="2" fontId="0" fillId="5" borderId="7" xfId="0" applyNumberFormat="1" applyFill="1" applyBorder="1"/>
    <xf numFmtId="0" fontId="9" fillId="0" borderId="7" xfId="0" applyFont="1" applyBorder="1" applyAlignment="1">
      <alignment vertical="center"/>
    </xf>
    <xf numFmtId="49" fontId="0" fillId="0" borderId="7" xfId="0" applyNumberFormat="1" applyBorder="1" applyAlignment="1">
      <alignment horizontal="left"/>
    </xf>
    <xf numFmtId="165" fontId="0" fillId="0" borderId="7" xfId="0" applyNumberFormat="1" applyBorder="1" applyAlignment="1">
      <alignment horizontal="center"/>
    </xf>
    <xf numFmtId="166" fontId="0" fillId="0" borderId="7" xfId="0" applyNumberFormat="1" applyBorder="1" applyAlignment="1">
      <alignment horizontal="center"/>
    </xf>
    <xf numFmtId="2" fontId="0" fillId="0" borderId="7" xfId="0" applyNumberFormat="1" applyBorder="1" applyAlignment="1">
      <alignment horizontal="center"/>
    </xf>
    <xf numFmtId="9" fontId="0" fillId="0" borderId="7" xfId="2" applyFont="1" applyBorder="1" applyAlignment="1">
      <alignment horizontal="right"/>
    </xf>
    <xf numFmtId="1" fontId="0" fillId="0" borderId="7" xfId="0" applyNumberFormat="1" applyBorder="1" applyAlignment="1">
      <alignment horizontal="center"/>
    </xf>
    <xf numFmtId="1" fontId="0" fillId="0" borderId="7" xfId="0" applyNumberFormat="1" applyBorder="1" applyAlignment="1" applyProtection="1">
      <alignment horizontal="center"/>
      <protection locked="0"/>
    </xf>
    <xf numFmtId="164" fontId="0" fillId="0" borderId="7" xfId="0" applyNumberFormat="1" applyBorder="1" applyAlignment="1">
      <alignment horizontal="center"/>
    </xf>
    <xf numFmtId="43" fontId="6" fillId="7" borderId="7" xfId="0" applyNumberFormat="1" applyFont="1" applyFill="1" applyBorder="1"/>
  </cellXfs>
  <cellStyles count="3">
    <cellStyle name="Hyperlink" xfId="1" builtinId="8"/>
    <cellStyle name="Procent 2" xfId="2" xr:uid="{C3DF68E8-5C8E-4B0C-8018-0603994F1B5B}"/>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sociaalfondstaxi.sharepoint.com/sites/OPOV2/Shared%20Documents/General/1.%20OPOV%20dossiers/A0350-2023%20LLV%20gemeente%20Drimmelen/Ontvangen/Werkbestand%20LLV%20%20Drimmelen%201.xlsx" TargetMode="External"/><Relationship Id="rId1" Type="http://schemas.openxmlformats.org/officeDocument/2006/relationships/externalLinkPath" Target="Ontvangen/Werkbestand%20LLV%20%20Drimmelen%201.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Joris/AppData/Local/Microsoft/Windows/Temporary%20Internet%20Files/IE/9VACESP9/Testbestand%20(h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Drimmelen Dutax"/>
      <sheetName val="Drimmelen Dutax Bewerkt"/>
      <sheetName val="AOWnieuw"/>
      <sheetName val="Flyer"/>
    </sheetNames>
    <sheetDataSet>
      <sheetData sheetId="0"/>
      <sheetData sheetId="1"/>
      <sheetData sheetId="2">
        <row r="1">
          <cell r="A1" t="str">
            <v>Na</v>
          </cell>
        </row>
        <row r="2">
          <cell r="A2">
            <v>1</v>
          </cell>
        </row>
        <row r="3">
          <cell r="A3">
            <v>17532</v>
          </cell>
        </row>
        <row r="4">
          <cell r="A4">
            <v>17867</v>
          </cell>
        </row>
        <row r="5">
          <cell r="A5">
            <v>18202</v>
          </cell>
        </row>
        <row r="6">
          <cell r="A6">
            <v>18536</v>
          </cell>
        </row>
        <row r="7">
          <cell r="A7">
            <v>18809</v>
          </cell>
        </row>
        <row r="8">
          <cell r="A8">
            <v>19084</v>
          </cell>
        </row>
        <row r="9">
          <cell r="A9">
            <v>19359</v>
          </cell>
        </row>
        <row r="10">
          <cell r="A10">
            <v>19602</v>
          </cell>
        </row>
        <row r="11">
          <cell r="A11">
            <v>19844</v>
          </cell>
        </row>
        <row r="12">
          <cell r="A12">
            <v>20089</v>
          </cell>
        </row>
      </sheetData>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OWnieuw (2)"/>
      <sheetName val="Personeelsgegevens"/>
      <sheetName val="Data"/>
      <sheetName val="AOWnieuw"/>
      <sheetName val="AfasAdminSheet"/>
    </sheetNames>
    <sheetDataSet>
      <sheetData sheetId="0" refreshError="1"/>
      <sheetData sheetId="1" refreshError="1"/>
      <sheetData sheetId="2" refreshError="1">
        <row r="2">
          <cell r="A2">
            <v>1</v>
          </cell>
          <cell r="B2">
            <v>17533</v>
          </cell>
          <cell r="C2">
            <v>65</v>
          </cell>
          <cell r="D2">
            <v>0</v>
          </cell>
        </row>
        <row r="3">
          <cell r="A3">
            <v>17532</v>
          </cell>
          <cell r="B3">
            <v>17868</v>
          </cell>
          <cell r="C3">
            <v>65</v>
          </cell>
          <cell r="D3">
            <v>1</v>
          </cell>
        </row>
        <row r="4">
          <cell r="A4">
            <v>17867</v>
          </cell>
          <cell r="B4">
            <v>18203</v>
          </cell>
          <cell r="C4">
            <v>65</v>
          </cell>
          <cell r="D4">
            <v>2</v>
          </cell>
        </row>
        <row r="5">
          <cell r="A5">
            <v>18202</v>
          </cell>
          <cell r="B5">
            <v>18537</v>
          </cell>
          <cell r="C5">
            <v>65</v>
          </cell>
          <cell r="D5">
            <v>3</v>
          </cell>
        </row>
        <row r="6">
          <cell r="A6">
            <v>18536</v>
          </cell>
          <cell r="B6">
            <v>18841</v>
          </cell>
          <cell r="C6">
            <v>65</v>
          </cell>
          <cell r="D6">
            <v>5</v>
          </cell>
        </row>
        <row r="7">
          <cell r="A7">
            <v>18840</v>
          </cell>
          <cell r="B7">
            <v>19146</v>
          </cell>
          <cell r="C7">
            <v>65</v>
          </cell>
          <cell r="D7">
            <v>7</v>
          </cell>
        </row>
        <row r="8">
          <cell r="A8">
            <v>19145</v>
          </cell>
          <cell r="B8">
            <v>19450</v>
          </cell>
          <cell r="C8">
            <v>65</v>
          </cell>
          <cell r="D8">
            <v>9</v>
          </cell>
        </row>
        <row r="9">
          <cell r="A9">
            <v>19449</v>
          </cell>
          <cell r="B9">
            <v>19725</v>
          </cell>
          <cell r="C9">
            <v>66</v>
          </cell>
          <cell r="D9">
            <v>0</v>
          </cell>
        </row>
        <row r="10">
          <cell r="A10">
            <v>19724</v>
          </cell>
          <cell r="B10">
            <v>19998</v>
          </cell>
          <cell r="C10">
            <v>66</v>
          </cell>
          <cell r="D10">
            <v>3</v>
          </cell>
        </row>
        <row r="11">
          <cell r="A11">
            <v>19997</v>
          </cell>
          <cell r="B11">
            <v>20271</v>
          </cell>
          <cell r="C11">
            <v>66</v>
          </cell>
          <cell r="D11">
            <v>6</v>
          </cell>
        </row>
        <row r="12">
          <cell r="A12">
            <v>20270</v>
          </cell>
          <cell r="B12">
            <v>20546</v>
          </cell>
          <cell r="C12">
            <v>66</v>
          </cell>
          <cell r="D12">
            <v>9</v>
          </cell>
        </row>
        <row r="13">
          <cell r="A13">
            <v>20545</v>
          </cell>
          <cell r="B13">
            <v>20821</v>
          </cell>
          <cell r="C13">
            <v>67</v>
          </cell>
          <cell r="D13">
            <v>0</v>
          </cell>
        </row>
      </sheetData>
      <sheetData sheetId="3" refreshError="1"/>
      <sheetData sheetId="4" refreshError="1"/>
    </sheetDataSet>
  </externalBook>
</externalLink>
</file>

<file path=xl/theme/theme1.xml><?xml version="1.0" encoding="utf-8"?>
<a:theme xmlns:a="http://schemas.openxmlformats.org/drawingml/2006/main" name="Kantoorthema">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379E5E-F96C-400D-A459-F401C9057D81}">
  <sheetPr>
    <pageSetUpPr fitToPage="1"/>
  </sheetPr>
  <dimension ref="A1:AL45"/>
  <sheetViews>
    <sheetView tabSelected="1" view="pageBreakPreview" topLeftCell="A2" zoomScale="70" zoomScaleNormal="70" zoomScaleSheetLayoutView="70" workbookViewId="0">
      <selection activeCell="I37" sqref="I37"/>
    </sheetView>
  </sheetViews>
  <sheetFormatPr defaultRowHeight="14.4" x14ac:dyDescent="0.3"/>
  <cols>
    <col min="1" max="1" width="16.33203125" customWidth="1"/>
    <col min="2" max="2" width="43.88671875" customWidth="1"/>
    <col min="3" max="3" width="32.5546875" customWidth="1"/>
    <col min="4" max="4" width="17" customWidth="1"/>
    <col min="5" max="5" width="18.6640625" customWidth="1"/>
    <col min="6" max="6" width="26.109375" customWidth="1"/>
    <col min="7" max="7" width="18.88671875" customWidth="1"/>
    <col min="8" max="8" width="15" customWidth="1"/>
    <col min="9" max="9" width="25.5546875" customWidth="1"/>
    <col min="10" max="10" width="24.6640625" customWidth="1"/>
    <col min="11" max="11" width="22.33203125" customWidth="1"/>
    <col min="12" max="12" width="19" customWidth="1"/>
    <col min="13" max="13" width="21.33203125" customWidth="1"/>
    <col min="14" max="14" width="26.88671875" customWidth="1"/>
    <col min="15" max="15" width="32.109375" customWidth="1"/>
    <col min="16" max="16" width="36.44140625" customWidth="1"/>
    <col min="17" max="17" width="28.44140625" customWidth="1"/>
    <col min="18" max="18" width="18" bestFit="1" customWidth="1"/>
    <col min="19" max="19" width="14" customWidth="1"/>
    <col min="20" max="20" width="11.5546875" customWidth="1"/>
    <col min="21" max="22" width="24.33203125" customWidth="1"/>
  </cols>
  <sheetData>
    <row r="1" spans="1:22" ht="21.6" thickBot="1" x14ac:dyDescent="0.45">
      <c r="A1" s="1" t="s">
        <v>0</v>
      </c>
      <c r="B1" s="2"/>
      <c r="C1" s="2"/>
      <c r="D1" s="2"/>
      <c r="E1" s="2"/>
      <c r="F1" s="2"/>
      <c r="G1" s="2"/>
      <c r="H1" s="2"/>
      <c r="I1" s="2"/>
      <c r="J1" s="2"/>
      <c r="K1" s="2"/>
      <c r="L1" s="2"/>
      <c r="M1" s="2"/>
      <c r="N1" s="2"/>
      <c r="O1" s="2"/>
      <c r="P1" s="2"/>
      <c r="Q1" s="2"/>
      <c r="R1" s="2"/>
      <c r="S1" s="2"/>
      <c r="T1" s="2"/>
      <c r="U1" s="2"/>
      <c r="V1" s="2"/>
    </row>
    <row r="2" spans="1:22" ht="21" x14ac:dyDescent="0.4">
      <c r="A2" s="3" t="s">
        <v>1</v>
      </c>
      <c r="B2" s="3"/>
      <c r="C2" s="4" t="s">
        <v>2</v>
      </c>
      <c r="D2" s="5"/>
      <c r="E2" s="5"/>
      <c r="F2" s="5"/>
      <c r="G2" s="5"/>
      <c r="H2" s="5"/>
      <c r="I2" s="5"/>
      <c r="J2" s="5"/>
      <c r="K2" s="5"/>
      <c r="L2" s="5"/>
      <c r="M2" s="5"/>
      <c r="N2" s="5"/>
      <c r="O2" s="5"/>
      <c r="P2" s="5"/>
      <c r="Q2" s="5"/>
      <c r="R2" s="5"/>
      <c r="S2" s="5"/>
      <c r="T2" s="5"/>
      <c r="U2" s="5"/>
      <c r="V2" s="6"/>
    </row>
    <row r="3" spans="1:22" ht="21" x14ac:dyDescent="0.4">
      <c r="A3" s="7" t="s">
        <v>3</v>
      </c>
      <c r="B3" s="7"/>
      <c r="C3" s="8"/>
      <c r="D3" s="9"/>
      <c r="E3" s="9"/>
      <c r="F3" s="9"/>
      <c r="G3" s="9"/>
      <c r="H3" s="9"/>
      <c r="I3" s="9"/>
      <c r="J3" s="9"/>
      <c r="K3" s="9"/>
      <c r="L3" s="9"/>
      <c r="M3" s="9"/>
      <c r="N3" s="9"/>
      <c r="O3" s="9"/>
      <c r="P3" s="9"/>
      <c r="Q3" s="9"/>
      <c r="R3" s="9"/>
      <c r="S3" s="9"/>
      <c r="T3" s="9"/>
      <c r="U3" s="9"/>
      <c r="V3" s="10"/>
    </row>
    <row r="4" spans="1:22" ht="21" x14ac:dyDescent="0.4">
      <c r="A4" s="7" t="s">
        <v>4</v>
      </c>
      <c r="B4" s="7"/>
      <c r="C4" s="8" t="s">
        <v>5</v>
      </c>
      <c r="D4" s="9"/>
      <c r="E4" s="9"/>
      <c r="F4" s="9"/>
      <c r="G4" s="9"/>
      <c r="H4" s="9"/>
      <c r="I4" s="9"/>
      <c r="J4" s="9"/>
      <c r="K4" s="9"/>
      <c r="L4" s="9"/>
      <c r="M4" s="9"/>
      <c r="N4" s="9"/>
      <c r="O4" s="9"/>
      <c r="P4" s="9"/>
      <c r="Q4" s="9"/>
      <c r="R4" s="9"/>
      <c r="S4" s="9"/>
      <c r="T4" s="9"/>
      <c r="U4" s="9"/>
      <c r="V4" s="10"/>
    </row>
    <row r="5" spans="1:22" ht="21" x14ac:dyDescent="0.4">
      <c r="A5" s="7" t="s">
        <v>6</v>
      </c>
      <c r="B5" s="7"/>
      <c r="C5" s="8" t="s">
        <v>7</v>
      </c>
      <c r="D5" s="9"/>
      <c r="E5" s="9"/>
      <c r="F5" s="9"/>
      <c r="G5" s="9"/>
      <c r="H5" s="9"/>
      <c r="I5" s="9"/>
      <c r="J5" s="9"/>
      <c r="K5" s="9"/>
      <c r="L5" s="9"/>
      <c r="M5" s="9"/>
      <c r="N5" s="9"/>
      <c r="O5" s="9"/>
      <c r="P5" s="9"/>
      <c r="Q5" s="9"/>
      <c r="R5" s="9"/>
      <c r="S5" s="9"/>
      <c r="T5" s="9"/>
      <c r="U5" s="9"/>
      <c r="V5" s="10"/>
    </row>
    <row r="6" spans="1:22" ht="21" x14ac:dyDescent="0.4">
      <c r="A6" s="7" t="s">
        <v>8</v>
      </c>
      <c r="B6" s="7"/>
      <c r="C6" s="11">
        <v>45334</v>
      </c>
      <c r="D6" s="9"/>
      <c r="E6" s="9"/>
      <c r="F6" s="9"/>
      <c r="G6" s="9"/>
      <c r="H6" s="9"/>
      <c r="I6" s="9"/>
      <c r="J6" s="9"/>
      <c r="K6" s="9"/>
      <c r="L6" s="9"/>
      <c r="M6" s="9"/>
      <c r="N6" s="9"/>
      <c r="O6" s="9"/>
      <c r="P6" s="9"/>
      <c r="Q6" s="9"/>
      <c r="R6" s="9"/>
      <c r="S6" s="9"/>
      <c r="T6" s="9"/>
      <c r="U6" s="9"/>
      <c r="V6" s="10"/>
    </row>
    <row r="7" spans="1:22" ht="21" x14ac:dyDescent="0.4">
      <c r="A7" s="7" t="s">
        <v>9</v>
      </c>
      <c r="B7" s="7"/>
      <c r="C7" s="11">
        <v>45399</v>
      </c>
      <c r="D7" s="9"/>
      <c r="E7" s="9"/>
      <c r="F7" s="9"/>
      <c r="G7" s="9"/>
      <c r="H7" s="9"/>
      <c r="I7" s="9"/>
      <c r="J7" s="9"/>
      <c r="K7" s="9"/>
      <c r="L7" s="9"/>
      <c r="M7" s="9"/>
      <c r="N7" s="9"/>
      <c r="O7" s="9"/>
      <c r="P7" s="9"/>
      <c r="Q7" s="9"/>
      <c r="R7" s="9"/>
      <c r="S7" s="9"/>
      <c r="T7" s="9"/>
      <c r="U7" s="9"/>
      <c r="V7" s="10"/>
    </row>
    <row r="8" spans="1:22" ht="21" x14ac:dyDescent="0.4">
      <c r="A8" s="7" t="s">
        <v>10</v>
      </c>
      <c r="B8" s="7"/>
      <c r="C8" s="11">
        <v>45420</v>
      </c>
      <c r="D8" s="9"/>
      <c r="E8" s="9"/>
      <c r="F8" s="9"/>
      <c r="G8" s="9"/>
      <c r="H8" s="9"/>
      <c r="I8" s="9"/>
      <c r="J8" s="9"/>
      <c r="K8" s="9"/>
      <c r="L8" s="9"/>
      <c r="M8" s="9"/>
      <c r="N8" s="9"/>
      <c r="O8" s="9"/>
      <c r="P8" s="9"/>
      <c r="Q8" s="9"/>
      <c r="R8" s="9"/>
      <c r="S8" s="9"/>
      <c r="T8" s="9"/>
      <c r="U8" s="9"/>
      <c r="V8" s="10"/>
    </row>
    <row r="9" spans="1:22" ht="21" x14ac:dyDescent="0.4">
      <c r="A9" s="7" t="s">
        <v>11</v>
      </c>
      <c r="B9" s="7"/>
      <c r="C9" s="11">
        <v>45505</v>
      </c>
      <c r="D9" s="9"/>
      <c r="E9" s="9"/>
      <c r="F9" s="9"/>
      <c r="G9" s="9"/>
      <c r="H9" s="9"/>
      <c r="I9" s="9"/>
      <c r="J9" s="9"/>
      <c r="K9" s="9"/>
      <c r="L9" s="9"/>
      <c r="M9" s="9"/>
      <c r="N9" s="9"/>
      <c r="O9" s="9"/>
      <c r="P9" s="9"/>
      <c r="Q9" s="9"/>
      <c r="R9" s="9"/>
      <c r="S9" s="9"/>
      <c r="T9" s="9"/>
      <c r="U9" s="9"/>
      <c r="V9" s="10"/>
    </row>
    <row r="10" spans="1:22" ht="21" x14ac:dyDescent="0.4">
      <c r="A10" s="7" t="s">
        <v>12</v>
      </c>
      <c r="B10" s="7"/>
      <c r="C10" s="8" t="s">
        <v>13</v>
      </c>
      <c r="D10" s="9"/>
      <c r="E10" s="9"/>
      <c r="F10" s="9"/>
      <c r="G10" s="9"/>
      <c r="H10" s="9"/>
      <c r="I10" s="9"/>
      <c r="J10" s="9"/>
      <c r="K10" s="9"/>
      <c r="L10" s="9"/>
      <c r="M10" s="9"/>
      <c r="N10" s="9"/>
      <c r="O10" s="9"/>
      <c r="P10" s="9"/>
      <c r="Q10" s="9"/>
      <c r="R10" s="9"/>
      <c r="S10" s="9"/>
      <c r="T10" s="9"/>
      <c r="U10" s="9"/>
      <c r="V10" s="10"/>
    </row>
    <row r="11" spans="1:22" s="17" customFormat="1" ht="16.5" customHeight="1" x14ac:dyDescent="0.35">
      <c r="A11" s="12" t="s">
        <v>14</v>
      </c>
      <c r="B11" s="13"/>
      <c r="C11" s="13"/>
      <c r="D11" s="13"/>
      <c r="E11" s="13"/>
      <c r="F11" s="13"/>
      <c r="G11" s="13"/>
      <c r="H11" s="13"/>
      <c r="I11" s="13"/>
      <c r="J11" s="13"/>
      <c r="K11" s="13"/>
      <c r="L11" s="14"/>
      <c r="M11" s="15" t="s">
        <v>15</v>
      </c>
      <c r="N11" s="16"/>
      <c r="O11" s="16"/>
      <c r="P11" s="16"/>
      <c r="Q11" s="16"/>
      <c r="R11" s="16"/>
      <c r="S11" s="16"/>
      <c r="T11" s="16"/>
      <c r="U11" s="16"/>
      <c r="V11" s="16"/>
    </row>
    <row r="12" spans="1:22" s="24" customFormat="1" ht="30" customHeight="1" x14ac:dyDescent="0.3">
      <c r="A12" s="18" t="s">
        <v>16</v>
      </c>
      <c r="B12" s="19" t="s">
        <v>17</v>
      </c>
      <c r="C12" s="19" t="s">
        <v>18</v>
      </c>
      <c r="D12" s="19" t="s">
        <v>19</v>
      </c>
      <c r="E12" s="19" t="s">
        <v>20</v>
      </c>
      <c r="F12" s="19" t="s">
        <v>21</v>
      </c>
      <c r="G12" s="19" t="s">
        <v>22</v>
      </c>
      <c r="H12" s="19" t="s">
        <v>23</v>
      </c>
      <c r="I12" s="19" t="s">
        <v>24</v>
      </c>
      <c r="J12" s="19" t="s">
        <v>25</v>
      </c>
      <c r="K12" s="19" t="s">
        <v>26</v>
      </c>
      <c r="L12" s="20" t="s">
        <v>27</v>
      </c>
      <c r="M12" s="21" t="s">
        <v>28</v>
      </c>
      <c r="N12" s="22" t="s">
        <v>29</v>
      </c>
      <c r="O12" s="22" t="s">
        <v>30</v>
      </c>
      <c r="P12" s="22" t="s">
        <v>31</v>
      </c>
      <c r="Q12" s="22" t="s">
        <v>32</v>
      </c>
      <c r="R12" s="22" t="s">
        <v>33</v>
      </c>
      <c r="S12" s="22" t="s">
        <v>34</v>
      </c>
      <c r="T12" s="22" t="s">
        <v>35</v>
      </c>
      <c r="U12" s="23" t="s">
        <v>36</v>
      </c>
      <c r="V12" s="23" t="s">
        <v>37</v>
      </c>
    </row>
    <row r="13" spans="1:22" ht="15.6" x14ac:dyDescent="0.3">
      <c r="A13" s="25"/>
      <c r="B13" s="25"/>
      <c r="C13" s="25"/>
      <c r="D13" s="25"/>
      <c r="E13" s="25"/>
      <c r="F13" s="25"/>
      <c r="G13" s="26"/>
      <c r="H13" s="27"/>
      <c r="I13" s="25">
        <f>43.67+19.5</f>
        <v>63.17</v>
      </c>
      <c r="J13" s="28" t="s">
        <v>38</v>
      </c>
      <c r="K13" s="29">
        <v>1</v>
      </c>
      <c r="L13" s="30"/>
      <c r="M13" s="25">
        <v>25</v>
      </c>
      <c r="N13" s="25" t="s">
        <v>39</v>
      </c>
      <c r="O13" s="25"/>
      <c r="P13" s="25">
        <v>4</v>
      </c>
      <c r="Q13" s="25">
        <v>18</v>
      </c>
      <c r="R13" s="25">
        <v>18</v>
      </c>
      <c r="S13" s="25" t="s">
        <v>40</v>
      </c>
      <c r="T13" s="31">
        <v>15.79</v>
      </c>
      <c r="U13" s="25" t="s">
        <v>41</v>
      </c>
      <c r="V13" s="32"/>
    </row>
    <row r="14" spans="1:22" ht="15.6" x14ac:dyDescent="0.3">
      <c r="A14" s="25"/>
      <c r="B14" s="25"/>
      <c r="C14" s="25"/>
      <c r="D14" s="25"/>
      <c r="E14" s="25"/>
      <c r="F14" s="25"/>
      <c r="G14" s="26"/>
      <c r="H14" s="27"/>
      <c r="I14" s="25">
        <f>18.67+25+0.25</f>
        <v>43.92</v>
      </c>
      <c r="J14" s="28" t="s">
        <v>38</v>
      </c>
      <c r="K14" s="29">
        <v>1</v>
      </c>
      <c r="L14" s="30"/>
      <c r="M14" s="25">
        <v>25</v>
      </c>
      <c r="N14" s="25" t="s">
        <v>39</v>
      </c>
      <c r="O14" s="25"/>
      <c r="P14" s="25">
        <v>4</v>
      </c>
      <c r="Q14" s="25">
        <v>15</v>
      </c>
      <c r="R14" s="25">
        <v>15</v>
      </c>
      <c r="S14" s="25" t="s">
        <v>40</v>
      </c>
      <c r="T14" s="31">
        <v>15.79</v>
      </c>
      <c r="U14" s="25" t="s">
        <v>41</v>
      </c>
      <c r="V14" s="32"/>
    </row>
    <row r="15" spans="1:22" ht="15.6" x14ac:dyDescent="0.3">
      <c r="A15" s="25"/>
      <c r="B15" s="25"/>
      <c r="C15" s="25"/>
      <c r="D15" s="25"/>
      <c r="E15" s="25"/>
      <c r="F15" s="25"/>
      <c r="G15" s="26"/>
      <c r="H15" s="27"/>
      <c r="I15" s="25">
        <f>43.67+59.75</f>
        <v>103.42</v>
      </c>
      <c r="J15" s="28" t="s">
        <v>38</v>
      </c>
      <c r="K15" s="29">
        <v>1</v>
      </c>
      <c r="L15" s="30"/>
      <c r="M15" s="25">
        <v>23</v>
      </c>
      <c r="N15" s="25" t="s">
        <v>42</v>
      </c>
      <c r="O15" s="27">
        <v>45666</v>
      </c>
      <c r="P15" s="25">
        <v>3</v>
      </c>
      <c r="Q15" s="25">
        <v>3</v>
      </c>
      <c r="R15" s="25">
        <v>3</v>
      </c>
      <c r="S15" s="25" t="s">
        <v>40</v>
      </c>
      <c r="T15" s="31">
        <v>14.58</v>
      </c>
      <c r="U15" s="25" t="s">
        <v>41</v>
      </c>
      <c r="V15" s="32"/>
    </row>
    <row r="16" spans="1:22" ht="15.6" x14ac:dyDescent="0.3">
      <c r="A16" s="25"/>
      <c r="B16" s="25"/>
      <c r="C16" s="25"/>
      <c r="D16" s="25"/>
      <c r="E16" s="25"/>
      <c r="F16" s="25"/>
      <c r="G16" s="26"/>
      <c r="H16" s="27"/>
      <c r="I16" s="25">
        <f>43.67+39.25</f>
        <v>82.92</v>
      </c>
      <c r="J16" s="28" t="s">
        <v>38</v>
      </c>
      <c r="K16" s="29">
        <v>1</v>
      </c>
      <c r="L16" s="37"/>
      <c r="M16" s="25">
        <v>23</v>
      </c>
      <c r="N16" s="25" t="s">
        <v>42</v>
      </c>
      <c r="O16" s="27">
        <v>45573</v>
      </c>
      <c r="P16" s="25">
        <v>2</v>
      </c>
      <c r="Q16" s="25">
        <v>2</v>
      </c>
      <c r="R16" s="25">
        <v>2</v>
      </c>
      <c r="S16" s="25" t="s">
        <v>40</v>
      </c>
      <c r="T16" s="31">
        <v>14.58</v>
      </c>
      <c r="U16" s="25" t="s">
        <v>41</v>
      </c>
      <c r="V16" s="37"/>
    </row>
    <row r="17" spans="1:22" ht="15.6" x14ac:dyDescent="0.3">
      <c r="A17" s="25"/>
      <c r="B17" s="25"/>
      <c r="C17" s="25"/>
      <c r="D17" s="25"/>
      <c r="E17" s="25"/>
      <c r="F17" s="25"/>
      <c r="G17" s="26"/>
      <c r="H17" s="27"/>
      <c r="I17" s="25">
        <f>43.67+10</f>
        <v>53.67</v>
      </c>
      <c r="J17" s="28" t="s">
        <v>38</v>
      </c>
      <c r="K17" s="29">
        <v>1</v>
      </c>
      <c r="L17" s="30"/>
      <c r="M17" s="25">
        <v>25</v>
      </c>
      <c r="N17" s="25" t="s">
        <v>39</v>
      </c>
      <c r="O17" s="25"/>
      <c r="P17" s="25">
        <v>4</v>
      </c>
      <c r="Q17" s="25">
        <v>11</v>
      </c>
      <c r="R17" s="25">
        <v>11</v>
      </c>
      <c r="S17" s="25" t="s">
        <v>40</v>
      </c>
      <c r="T17" s="31">
        <v>15.79</v>
      </c>
      <c r="U17" s="25" t="s">
        <v>41</v>
      </c>
      <c r="V17" s="32"/>
    </row>
    <row r="18" spans="1:22" ht="15.6" x14ac:dyDescent="0.3">
      <c r="A18" s="25"/>
      <c r="B18" s="25"/>
      <c r="C18" s="25"/>
      <c r="D18" s="25"/>
      <c r="E18" s="25"/>
      <c r="F18" s="25"/>
      <c r="G18" s="26"/>
      <c r="H18" s="27"/>
      <c r="I18" s="25">
        <f>43.67+16.75</f>
        <v>60.42</v>
      </c>
      <c r="J18" s="28" t="s">
        <v>38</v>
      </c>
      <c r="K18" s="29">
        <v>1</v>
      </c>
      <c r="L18" s="30"/>
      <c r="M18" s="25">
        <v>25</v>
      </c>
      <c r="N18" s="25" t="s">
        <v>39</v>
      </c>
      <c r="O18" s="25"/>
      <c r="P18" s="25">
        <v>4</v>
      </c>
      <c r="Q18" s="25">
        <v>19</v>
      </c>
      <c r="R18" s="25">
        <v>19</v>
      </c>
      <c r="S18" s="25" t="s">
        <v>40</v>
      </c>
      <c r="T18" s="31">
        <v>15.79</v>
      </c>
      <c r="U18" s="25" t="s">
        <v>41</v>
      </c>
      <c r="V18" s="32"/>
    </row>
    <row r="19" spans="1:22" ht="15.6" x14ac:dyDescent="0.3">
      <c r="A19" s="25"/>
      <c r="B19" s="25"/>
      <c r="C19" s="25"/>
      <c r="D19" s="25"/>
      <c r="E19" s="25"/>
      <c r="F19" s="25"/>
      <c r="G19" s="26"/>
      <c r="H19" s="27"/>
      <c r="I19" s="25">
        <f>43.67+18.25</f>
        <v>61.92</v>
      </c>
      <c r="J19" s="28" t="s">
        <v>38</v>
      </c>
      <c r="K19" s="29">
        <v>1</v>
      </c>
      <c r="L19" s="30"/>
      <c r="M19" s="25">
        <v>25</v>
      </c>
      <c r="N19" s="25" t="s">
        <v>39</v>
      </c>
      <c r="O19" s="25"/>
      <c r="P19" s="25">
        <v>4</v>
      </c>
      <c r="Q19" s="25">
        <v>6</v>
      </c>
      <c r="R19" s="25">
        <v>6</v>
      </c>
      <c r="S19" s="25" t="s">
        <v>40</v>
      </c>
      <c r="T19" s="31">
        <v>15.49</v>
      </c>
      <c r="U19" s="25" t="s">
        <v>41</v>
      </c>
      <c r="V19" s="32"/>
    </row>
    <row r="20" spans="1:22" ht="15.6" x14ac:dyDescent="0.3">
      <c r="A20" s="25"/>
      <c r="B20" s="25"/>
      <c r="C20" s="25"/>
      <c r="D20" s="25"/>
      <c r="E20" s="25"/>
      <c r="F20" s="25"/>
      <c r="G20" s="26"/>
      <c r="H20" s="27"/>
      <c r="I20" s="25">
        <v>33.25</v>
      </c>
      <c r="J20" s="28" t="s">
        <v>38</v>
      </c>
      <c r="K20" s="29">
        <v>1</v>
      </c>
      <c r="L20" s="30"/>
      <c r="M20" s="25">
        <v>25</v>
      </c>
      <c r="N20" s="25" t="s">
        <v>39</v>
      </c>
      <c r="O20" s="25"/>
      <c r="P20" s="25">
        <v>4</v>
      </c>
      <c r="Q20" s="25">
        <v>20</v>
      </c>
      <c r="R20" s="25">
        <v>20</v>
      </c>
      <c r="S20" s="25" t="s">
        <v>40</v>
      </c>
      <c r="T20" s="31">
        <v>16.39</v>
      </c>
      <c r="U20" s="25" t="s">
        <v>41</v>
      </c>
      <c r="V20" s="32"/>
    </row>
    <row r="21" spans="1:22" ht="15.6" x14ac:dyDescent="0.3">
      <c r="A21" s="25"/>
      <c r="B21" s="25"/>
      <c r="C21" s="25"/>
      <c r="D21" s="25"/>
      <c r="E21" s="25"/>
      <c r="F21" s="25"/>
      <c r="G21" s="26"/>
      <c r="H21" s="27"/>
      <c r="I21" s="25">
        <f>43.67+22.5</f>
        <v>66.17</v>
      </c>
      <c r="J21" s="28" t="s">
        <v>38</v>
      </c>
      <c r="K21" s="29">
        <v>1</v>
      </c>
      <c r="L21" s="37"/>
      <c r="M21" s="25">
        <v>23</v>
      </c>
      <c r="N21" s="25" t="s">
        <v>39</v>
      </c>
      <c r="O21" s="32"/>
      <c r="P21" s="25">
        <v>4</v>
      </c>
      <c r="Q21" s="25">
        <v>5</v>
      </c>
      <c r="R21" s="25">
        <v>5</v>
      </c>
      <c r="S21" s="25" t="s">
        <v>43</v>
      </c>
      <c r="T21" s="31">
        <v>14.58</v>
      </c>
      <c r="U21" s="25" t="s">
        <v>41</v>
      </c>
      <c r="V21" s="37"/>
    </row>
    <row r="22" spans="1:22" ht="15.6" x14ac:dyDescent="0.3">
      <c r="A22" s="25"/>
      <c r="B22" s="25"/>
      <c r="C22" s="25"/>
      <c r="D22" s="25"/>
      <c r="E22" s="25"/>
      <c r="F22" s="25"/>
      <c r="G22" s="26"/>
      <c r="H22" s="27"/>
      <c r="I22" s="25">
        <f>37.67+2+19.75+1.7</f>
        <v>61.120000000000005</v>
      </c>
      <c r="J22" s="28" t="s">
        <v>38</v>
      </c>
      <c r="K22" s="29">
        <v>1</v>
      </c>
      <c r="L22" s="30"/>
      <c r="M22" s="25">
        <v>25</v>
      </c>
      <c r="N22" s="25" t="s">
        <v>39</v>
      </c>
      <c r="O22" s="25"/>
      <c r="P22" s="25">
        <v>4</v>
      </c>
      <c r="Q22" s="25">
        <v>11</v>
      </c>
      <c r="R22" s="25">
        <v>11</v>
      </c>
      <c r="S22" s="25" t="s">
        <v>40</v>
      </c>
      <c r="T22" s="31">
        <v>15.79</v>
      </c>
      <c r="U22" s="25" t="s">
        <v>41</v>
      </c>
      <c r="V22" s="32"/>
    </row>
    <row r="23" spans="1:22" ht="15.6" x14ac:dyDescent="0.3">
      <c r="A23" s="25"/>
      <c r="B23" s="25"/>
      <c r="C23" s="25"/>
      <c r="D23" s="25"/>
      <c r="E23" s="25"/>
      <c r="F23" s="25"/>
      <c r="G23" s="26"/>
      <c r="H23" s="27"/>
      <c r="I23" s="25">
        <f>43.67+19.5</f>
        <v>63.17</v>
      </c>
      <c r="J23" s="28" t="s">
        <v>38</v>
      </c>
      <c r="K23" s="29">
        <v>1</v>
      </c>
      <c r="L23" s="30"/>
      <c r="M23" s="25">
        <v>25</v>
      </c>
      <c r="N23" s="25" t="s">
        <v>39</v>
      </c>
      <c r="O23" s="25"/>
      <c r="P23" s="25">
        <v>4</v>
      </c>
      <c r="Q23" s="25">
        <v>20</v>
      </c>
      <c r="R23" s="25">
        <v>20</v>
      </c>
      <c r="S23" s="25" t="s">
        <v>40</v>
      </c>
      <c r="T23" s="31">
        <v>16.39</v>
      </c>
      <c r="U23" s="25" t="s">
        <v>41</v>
      </c>
      <c r="V23" s="32"/>
    </row>
    <row r="24" spans="1:22" ht="15.6" x14ac:dyDescent="0.3">
      <c r="A24" s="25"/>
      <c r="B24" s="25"/>
      <c r="C24" s="25"/>
      <c r="D24" s="25"/>
      <c r="E24" s="25"/>
      <c r="F24" s="25"/>
      <c r="G24" s="26"/>
      <c r="H24" s="27"/>
      <c r="I24" s="25">
        <f>43.67+27.5</f>
        <v>71.17</v>
      </c>
      <c r="J24" s="28" t="s">
        <v>38</v>
      </c>
      <c r="K24" s="29">
        <v>1</v>
      </c>
      <c r="L24" s="30"/>
      <c r="M24" s="25">
        <v>25</v>
      </c>
      <c r="N24" s="25" t="s">
        <v>39</v>
      </c>
      <c r="O24" s="25"/>
      <c r="P24" s="25">
        <v>4</v>
      </c>
      <c r="Q24" s="25">
        <v>17</v>
      </c>
      <c r="R24" s="25">
        <v>17</v>
      </c>
      <c r="S24" s="25" t="s">
        <v>40</v>
      </c>
      <c r="T24" s="31">
        <v>15.79</v>
      </c>
      <c r="U24" s="25" t="s">
        <v>41</v>
      </c>
      <c r="V24" s="32"/>
    </row>
    <row r="25" spans="1:22" ht="15.6" x14ac:dyDescent="0.3">
      <c r="A25" s="25"/>
      <c r="B25" s="25"/>
      <c r="C25" s="25"/>
      <c r="D25" s="25"/>
      <c r="E25" s="25"/>
      <c r="F25" s="25"/>
      <c r="G25" s="26"/>
      <c r="H25" s="27"/>
      <c r="I25" s="25">
        <f>39.67+2+2+26.75</f>
        <v>70.42</v>
      </c>
      <c r="J25" s="28" t="s">
        <v>38</v>
      </c>
      <c r="K25" s="29">
        <v>1</v>
      </c>
      <c r="L25" s="30"/>
      <c r="M25" s="25">
        <v>25</v>
      </c>
      <c r="N25" s="25" t="s">
        <v>39</v>
      </c>
      <c r="O25" s="25"/>
      <c r="P25" s="25">
        <v>4</v>
      </c>
      <c r="Q25" s="25">
        <v>7</v>
      </c>
      <c r="R25" s="25">
        <v>7</v>
      </c>
      <c r="S25" s="25" t="s">
        <v>40</v>
      </c>
      <c r="T25" s="31">
        <v>15.18</v>
      </c>
      <c r="U25" s="25" t="s">
        <v>41</v>
      </c>
      <c r="V25" s="32"/>
    </row>
    <row r="26" spans="1:22" ht="15.6" x14ac:dyDescent="0.3">
      <c r="A26" s="25"/>
      <c r="B26" s="25"/>
      <c r="C26" s="25"/>
      <c r="D26" s="25"/>
      <c r="E26" s="25"/>
      <c r="F26" s="25"/>
      <c r="G26" s="26"/>
      <c r="H26" s="27"/>
      <c r="I26" s="25">
        <f>43.67+32.25</f>
        <v>75.92</v>
      </c>
      <c r="J26" s="28" t="s">
        <v>38</v>
      </c>
      <c r="K26" s="29">
        <v>1</v>
      </c>
      <c r="L26" s="30"/>
      <c r="M26" s="25">
        <v>25</v>
      </c>
      <c r="N26" s="25" t="s">
        <v>39</v>
      </c>
      <c r="O26" s="25"/>
      <c r="P26" s="25">
        <v>4</v>
      </c>
      <c r="Q26" s="25">
        <v>5</v>
      </c>
      <c r="R26" s="25">
        <v>5</v>
      </c>
      <c r="S26" s="25" t="s">
        <v>40</v>
      </c>
      <c r="T26" s="31">
        <v>14.58</v>
      </c>
      <c r="U26" s="25" t="s">
        <v>41</v>
      </c>
      <c r="V26" s="32"/>
    </row>
    <row r="27" spans="1:22" ht="15.6" x14ac:dyDescent="0.3">
      <c r="A27" s="25"/>
      <c r="B27" s="25"/>
      <c r="C27" s="25"/>
      <c r="D27" s="25"/>
      <c r="E27" s="25"/>
      <c r="F27" s="25"/>
      <c r="G27" s="26"/>
      <c r="H27" s="27"/>
      <c r="I27" s="38">
        <f>43.67+65</f>
        <v>108.67</v>
      </c>
      <c r="J27" s="28" t="s">
        <v>38</v>
      </c>
      <c r="K27" s="29">
        <v>0.9</v>
      </c>
      <c r="L27" s="30"/>
      <c r="M27" s="25">
        <v>25</v>
      </c>
      <c r="N27" s="25" t="s">
        <v>39</v>
      </c>
      <c r="O27" s="25"/>
      <c r="P27" s="25">
        <v>4</v>
      </c>
      <c r="Q27" s="25">
        <v>8</v>
      </c>
      <c r="R27" s="25">
        <v>8</v>
      </c>
      <c r="S27" s="25" t="s">
        <v>40</v>
      </c>
      <c r="T27" s="31">
        <v>15.49</v>
      </c>
      <c r="U27" s="25" t="s">
        <v>41</v>
      </c>
      <c r="V27" s="32"/>
    </row>
    <row r="28" spans="1:22" ht="15.6" x14ac:dyDescent="0.3">
      <c r="A28" s="25"/>
      <c r="B28" s="25"/>
      <c r="C28" s="25"/>
      <c r="D28" s="25"/>
      <c r="E28" s="25"/>
      <c r="F28" s="25"/>
      <c r="G28" s="26"/>
      <c r="H28" s="27"/>
      <c r="I28" s="25">
        <f>43.67+56.25</f>
        <v>99.92</v>
      </c>
      <c r="J28" s="28" t="s">
        <v>38</v>
      </c>
      <c r="K28" s="29">
        <v>0.8</v>
      </c>
      <c r="L28" s="37"/>
      <c r="M28" s="25">
        <v>23</v>
      </c>
      <c r="N28" s="25" t="s">
        <v>42</v>
      </c>
      <c r="O28" s="27">
        <v>45722</v>
      </c>
      <c r="P28" s="25">
        <v>3</v>
      </c>
      <c r="Q28" s="25">
        <v>3</v>
      </c>
      <c r="R28" s="25">
        <v>3</v>
      </c>
      <c r="S28" s="25" t="s">
        <v>40</v>
      </c>
      <c r="T28" s="31">
        <v>14.58</v>
      </c>
      <c r="U28" s="25" t="s">
        <v>41</v>
      </c>
      <c r="V28" s="37"/>
    </row>
    <row r="29" spans="1:22" x14ac:dyDescent="0.3">
      <c r="A29" s="39"/>
      <c r="B29" s="40"/>
      <c r="C29" s="39"/>
      <c r="D29" s="40"/>
      <c r="E29" s="40"/>
      <c r="F29" s="40"/>
      <c r="G29" s="41"/>
      <c r="H29" s="41"/>
      <c r="I29" s="40"/>
      <c r="J29" s="42"/>
      <c r="K29" s="43"/>
      <c r="L29" s="33"/>
      <c r="M29" s="44"/>
      <c r="N29" s="42"/>
      <c r="O29" s="40"/>
      <c r="P29" s="42"/>
      <c r="Q29" s="45"/>
      <c r="R29" s="33"/>
      <c r="S29" s="46"/>
      <c r="T29" s="42"/>
      <c r="U29" s="40"/>
      <c r="V29" s="47"/>
    </row>
    <row r="30" spans="1:22" x14ac:dyDescent="0.3">
      <c r="A30" s="39"/>
      <c r="B30" s="40"/>
      <c r="C30" s="39"/>
      <c r="D30" s="40"/>
      <c r="E30" s="40"/>
      <c r="F30" s="40"/>
      <c r="G30" s="41"/>
      <c r="H30" s="41"/>
      <c r="I30" s="40"/>
      <c r="J30" s="42"/>
      <c r="K30" s="43"/>
      <c r="L30" s="33"/>
      <c r="M30" s="44"/>
      <c r="N30" s="42"/>
      <c r="O30" s="40"/>
      <c r="P30" s="42"/>
      <c r="Q30" s="45"/>
      <c r="R30" s="33"/>
      <c r="S30" s="46"/>
      <c r="T30" s="42"/>
      <c r="U30" s="40"/>
      <c r="V30" s="47"/>
    </row>
    <row r="31" spans="1:22" x14ac:dyDescent="0.3">
      <c r="A31" s="39"/>
      <c r="B31" s="40"/>
      <c r="C31" s="39"/>
      <c r="D31" s="40"/>
      <c r="E31" s="40"/>
      <c r="F31" s="40"/>
      <c r="G31" s="41"/>
      <c r="H31" s="41"/>
      <c r="I31" s="40"/>
      <c r="J31" s="42"/>
      <c r="K31" s="43"/>
      <c r="L31" s="33"/>
      <c r="M31" s="44"/>
      <c r="N31" s="42"/>
      <c r="O31" s="40"/>
      <c r="P31" s="42"/>
      <c r="Q31" s="45"/>
      <c r="R31" s="33"/>
      <c r="S31" s="46"/>
      <c r="T31" s="42"/>
      <c r="U31" s="40"/>
      <c r="V31" s="47"/>
    </row>
    <row r="32" spans="1:22" x14ac:dyDescent="0.3">
      <c r="A32" s="39"/>
      <c r="B32" s="40"/>
      <c r="C32" s="39"/>
      <c r="D32" s="40"/>
      <c r="E32" s="40"/>
      <c r="F32" s="40"/>
      <c r="G32" s="41"/>
      <c r="H32" s="41"/>
      <c r="I32" s="40"/>
      <c r="J32" s="42"/>
      <c r="K32" s="43"/>
      <c r="L32" s="33"/>
      <c r="M32" s="44"/>
      <c r="N32" s="42"/>
      <c r="O32" s="40"/>
      <c r="P32" s="42"/>
      <c r="Q32" s="45"/>
      <c r="R32" s="33"/>
      <c r="S32" s="46"/>
      <c r="T32" s="42"/>
      <c r="U32" s="40"/>
      <c r="V32" s="47"/>
    </row>
    <row r="33" spans="1:22" x14ac:dyDescent="0.3">
      <c r="A33" s="39"/>
      <c r="B33" s="40"/>
      <c r="C33" s="39"/>
      <c r="D33" s="40"/>
      <c r="E33" s="40"/>
      <c r="F33" s="40"/>
      <c r="G33" s="41"/>
      <c r="H33" s="41"/>
      <c r="I33" s="40"/>
      <c r="J33" s="42"/>
      <c r="K33" s="43"/>
      <c r="L33" s="33"/>
      <c r="M33" s="44"/>
      <c r="N33" s="42"/>
      <c r="O33" s="40"/>
      <c r="P33" s="42"/>
      <c r="Q33" s="45"/>
      <c r="R33" s="33"/>
      <c r="S33" s="46"/>
      <c r="T33" s="42"/>
      <c r="U33" s="40"/>
      <c r="V33" s="47"/>
    </row>
    <row r="34" spans="1:22" x14ac:dyDescent="0.3">
      <c r="A34" s="39"/>
      <c r="B34" s="40"/>
      <c r="C34" s="39"/>
      <c r="D34" s="40"/>
      <c r="E34" s="40"/>
      <c r="F34" s="40"/>
      <c r="G34" s="41"/>
      <c r="H34" s="41"/>
      <c r="I34" s="40"/>
      <c r="J34" s="42"/>
      <c r="K34" s="43"/>
      <c r="L34" s="33"/>
      <c r="M34" s="44"/>
      <c r="N34" s="42"/>
      <c r="O34" s="40"/>
      <c r="P34" s="42"/>
      <c r="Q34" s="45"/>
      <c r="R34" s="33"/>
      <c r="S34" s="46"/>
      <c r="T34" s="42"/>
      <c r="U34" s="40"/>
      <c r="V34" s="47"/>
    </row>
    <row r="35" spans="1:22" x14ac:dyDescent="0.3">
      <c r="A35" s="39"/>
      <c r="B35" s="40"/>
      <c r="C35" s="39"/>
      <c r="D35" s="40"/>
      <c r="E35" s="40"/>
      <c r="F35" s="40"/>
      <c r="G35" s="41"/>
      <c r="H35" s="41"/>
      <c r="I35" s="40"/>
      <c r="J35" s="42"/>
      <c r="K35" s="43"/>
      <c r="L35" s="33"/>
      <c r="M35" s="44"/>
      <c r="N35" s="42"/>
      <c r="O35" s="40"/>
      <c r="P35" s="42"/>
      <c r="Q35" s="45"/>
      <c r="R35" s="33"/>
      <c r="S35" s="46"/>
      <c r="T35" s="42"/>
      <c r="U35" s="40"/>
      <c r="V35" s="47"/>
    </row>
    <row r="36" spans="1:22" x14ac:dyDescent="0.3">
      <c r="A36" s="39"/>
      <c r="B36" s="40"/>
      <c r="C36" s="39"/>
      <c r="D36" s="40"/>
      <c r="E36" s="40"/>
      <c r="F36" s="40"/>
      <c r="G36" s="41"/>
      <c r="H36" s="41"/>
      <c r="I36" s="40"/>
      <c r="J36" s="42"/>
      <c r="K36" s="43"/>
      <c r="L36" s="33"/>
      <c r="M36" s="44"/>
      <c r="N36" s="42"/>
      <c r="O36" s="40"/>
      <c r="P36" s="42"/>
      <c r="Q36" s="45"/>
      <c r="R36" s="33"/>
      <c r="S36" s="46"/>
      <c r="T36" s="42"/>
      <c r="U36" s="40"/>
      <c r="V36" s="47"/>
    </row>
    <row r="37" spans="1:22" ht="15.6" x14ac:dyDescent="0.3">
      <c r="A37" s="35"/>
      <c r="B37" s="35"/>
      <c r="C37" s="35"/>
      <c r="D37" s="35"/>
      <c r="E37" s="35"/>
      <c r="F37" s="35"/>
      <c r="G37" s="35"/>
      <c r="H37" s="36"/>
      <c r="I37" s="35"/>
      <c r="J37" s="35"/>
      <c r="K37" s="35"/>
      <c r="L37" s="35"/>
      <c r="M37" s="35"/>
      <c r="N37" s="35"/>
      <c r="O37" s="35"/>
      <c r="P37" s="35"/>
      <c r="Q37" s="35"/>
      <c r="R37" s="35"/>
      <c r="S37" s="35"/>
      <c r="T37" s="34"/>
      <c r="U37" s="34"/>
      <c r="V37" s="34"/>
    </row>
    <row r="38" spans="1:22" ht="15.6" x14ac:dyDescent="0.3">
      <c r="A38" s="35"/>
      <c r="B38" s="35"/>
      <c r="C38" s="48"/>
      <c r="D38" s="48"/>
      <c r="E38" s="48"/>
      <c r="F38" s="48"/>
      <c r="G38" s="48"/>
      <c r="H38" s="48"/>
      <c r="I38" s="48"/>
      <c r="J38" s="48"/>
      <c r="K38" s="48"/>
      <c r="L38" s="48"/>
      <c r="M38" s="48"/>
      <c r="N38" s="48"/>
      <c r="O38" s="48"/>
      <c r="P38" s="48"/>
      <c r="Q38" s="48"/>
      <c r="R38" s="48"/>
      <c r="S38" s="48"/>
      <c r="T38" s="48"/>
      <c r="U38" s="48"/>
      <c r="V38" s="48"/>
    </row>
    <row r="39" spans="1:22" ht="15.6" x14ac:dyDescent="0.3">
      <c r="A39" s="35"/>
      <c r="B39" s="35"/>
      <c r="C39" s="35"/>
      <c r="D39" s="35"/>
      <c r="E39" s="35"/>
      <c r="F39" s="35"/>
      <c r="G39" s="35"/>
      <c r="H39" s="36"/>
      <c r="I39" s="35"/>
      <c r="J39" s="35"/>
      <c r="K39" s="35"/>
      <c r="L39" s="35"/>
      <c r="M39" s="35"/>
      <c r="N39" s="35"/>
      <c r="O39" s="35"/>
      <c r="P39" s="35"/>
      <c r="Q39" s="35"/>
      <c r="R39" s="35"/>
      <c r="S39" s="35"/>
      <c r="T39" s="34"/>
      <c r="U39" s="34"/>
      <c r="V39" s="34"/>
    </row>
    <row r="40" spans="1:22" ht="15.6" x14ac:dyDescent="0.3">
      <c r="A40" s="35"/>
      <c r="B40" s="35"/>
      <c r="C40" s="35"/>
      <c r="D40" s="35"/>
      <c r="E40" s="35"/>
      <c r="F40" s="35"/>
      <c r="G40" s="35"/>
      <c r="H40" s="36"/>
      <c r="I40" s="35"/>
      <c r="J40" s="35"/>
      <c r="K40" s="35"/>
      <c r="L40" s="35"/>
      <c r="M40" s="35"/>
      <c r="N40" s="35"/>
      <c r="O40" s="35"/>
      <c r="P40" s="35"/>
      <c r="Q40" s="35"/>
      <c r="R40" s="35"/>
      <c r="S40" s="35"/>
      <c r="T40" s="34"/>
      <c r="U40" s="34"/>
      <c r="V40" s="34"/>
    </row>
    <row r="41" spans="1:22" ht="15.6" x14ac:dyDescent="0.3">
      <c r="A41" s="35"/>
      <c r="B41" s="35"/>
      <c r="C41" s="35"/>
      <c r="D41" s="35"/>
      <c r="E41" s="35"/>
      <c r="F41" s="35"/>
      <c r="G41" s="35"/>
      <c r="H41" s="36"/>
      <c r="I41" s="35"/>
      <c r="J41" s="35"/>
      <c r="K41" s="35"/>
      <c r="L41" s="35"/>
      <c r="M41" s="35"/>
      <c r="N41" s="35"/>
      <c r="O41" s="35"/>
      <c r="P41" s="35"/>
      <c r="Q41" s="35"/>
      <c r="R41" s="35"/>
      <c r="S41" s="35"/>
      <c r="T41" s="34"/>
      <c r="U41" s="34"/>
      <c r="V41" s="34"/>
    </row>
    <row r="42" spans="1:22" ht="15.6" x14ac:dyDescent="0.3">
      <c r="A42" s="35"/>
      <c r="B42" s="35"/>
      <c r="C42" s="35"/>
      <c r="D42" s="35"/>
      <c r="E42" s="35"/>
      <c r="F42" s="35"/>
      <c r="G42" s="35"/>
      <c r="H42" s="36"/>
      <c r="I42" s="35"/>
      <c r="J42" s="35"/>
      <c r="K42" s="35"/>
      <c r="L42" s="35"/>
      <c r="M42" s="35"/>
      <c r="N42" s="35"/>
      <c r="O42" s="35"/>
      <c r="P42" s="35"/>
      <c r="Q42" s="35"/>
      <c r="R42" s="35"/>
      <c r="S42" s="35"/>
      <c r="T42" s="34"/>
      <c r="U42" s="34"/>
      <c r="V42" s="34"/>
    </row>
    <row r="43" spans="1:22" ht="15.6" x14ac:dyDescent="0.3">
      <c r="A43" s="35"/>
      <c r="B43" s="35"/>
      <c r="C43" s="35"/>
      <c r="D43" s="35"/>
      <c r="E43" s="35"/>
      <c r="F43" s="35"/>
      <c r="G43" s="35"/>
      <c r="H43" s="36"/>
      <c r="I43" s="35"/>
      <c r="J43" s="35"/>
      <c r="K43" s="35"/>
      <c r="L43" s="35"/>
      <c r="M43" s="35"/>
      <c r="N43" s="35"/>
      <c r="O43" s="35"/>
      <c r="P43" s="35"/>
      <c r="Q43" s="35"/>
      <c r="R43" s="35"/>
      <c r="S43" s="35"/>
      <c r="T43" s="34"/>
      <c r="U43" s="34"/>
      <c r="V43" s="34"/>
    </row>
    <row r="44" spans="1:22" ht="15.6" x14ac:dyDescent="0.3">
      <c r="A44" s="35"/>
      <c r="B44" s="35"/>
      <c r="C44" s="35"/>
      <c r="D44" s="35"/>
      <c r="E44" s="35"/>
      <c r="F44" s="35"/>
      <c r="G44" s="35"/>
      <c r="H44" s="36"/>
      <c r="I44" s="35"/>
      <c r="J44" s="35"/>
      <c r="K44" s="35"/>
      <c r="L44" s="35"/>
      <c r="M44" s="35"/>
      <c r="N44" s="35"/>
      <c r="O44" s="35"/>
      <c r="P44" s="35"/>
      <c r="Q44" s="35"/>
      <c r="R44" s="35"/>
      <c r="S44" s="35"/>
      <c r="T44" s="34"/>
      <c r="U44" s="34"/>
      <c r="V44" s="34"/>
    </row>
    <row r="45" spans="1:22" ht="15.6" x14ac:dyDescent="0.3">
      <c r="A45" s="35"/>
      <c r="B45" s="35"/>
      <c r="C45" s="35"/>
      <c r="D45" s="35"/>
      <c r="E45" s="35"/>
      <c r="F45" s="35"/>
      <c r="G45" s="35"/>
      <c r="H45" s="36"/>
      <c r="I45" s="35"/>
      <c r="J45" s="35"/>
      <c r="K45" s="35"/>
      <c r="L45" s="35"/>
      <c r="M45" s="35"/>
      <c r="N45" s="35"/>
      <c r="O45" s="35"/>
      <c r="P45" s="35"/>
      <c r="Q45" s="35"/>
      <c r="R45" s="35"/>
      <c r="S45" s="35"/>
      <c r="T45" s="34"/>
      <c r="U45" s="34"/>
      <c r="V45" s="34"/>
    </row>
  </sheetData>
  <autoFilter ref="A12:V45" xr:uid="{BFA9693D-3798-49B3-B809-D348F826D6CD}"/>
  <mergeCells count="21">
    <mergeCell ref="A11:K11"/>
    <mergeCell ref="M11:V11"/>
    <mergeCell ref="A8:B8"/>
    <mergeCell ref="C8:V8"/>
    <mergeCell ref="A9:B9"/>
    <mergeCell ref="C9:V9"/>
    <mergeCell ref="A10:B10"/>
    <mergeCell ref="C10:V10"/>
    <mergeCell ref="A5:B5"/>
    <mergeCell ref="C5:V5"/>
    <mergeCell ref="A6:B6"/>
    <mergeCell ref="C6:V6"/>
    <mergeCell ref="A7:B7"/>
    <mergeCell ref="C7:V7"/>
    <mergeCell ref="A1:V1"/>
    <mergeCell ref="A2:B2"/>
    <mergeCell ref="C2:V2"/>
    <mergeCell ref="A3:B3"/>
    <mergeCell ref="C3:V3"/>
    <mergeCell ref="A4:B4"/>
    <mergeCell ref="C4:V4"/>
  </mergeCells>
  <dataValidations count="29">
    <dataValidation allowBlank="1" showInputMessage="1" showErrorMessage="1" prompt="Werknemers of uitzendkrachten al dan niet vallend onder de werkingssfeer van de cao taxivervoer die ingezet worden op het aanbestede vervoerscontract." sqref="A11:K11" xr:uid="{5FCBEDD5-9418-4F3B-A9C2-8B2B34B9C33E}"/>
    <dataValidation allowBlank="1" showInputMessage="1" showErrorMessage="1" prompt="Geboortedatum van werknemer." sqref="H12" xr:uid="{FA9786BC-0D55-4CA1-86B7-85457EA1BDB9}"/>
    <dataValidation allowBlank="1" showInputMessage="1" showErrorMessage="1" prompt="Emailadres van werknemer." sqref="G12" xr:uid="{85A3B3BD-C3BB-47F3-921C-14EE9D2AD2CB}"/>
    <dataValidation allowBlank="1" showInputMessage="1" showErrorMessage="1" prompt="Telefoonnummer van werknemer." sqref="F12" xr:uid="{123AE2EC-3AA6-48FF-88CF-CBBA42FAF68E}"/>
    <dataValidation allowBlank="1" showInputMessage="1" showErrorMessage="1" prompt="Woonplaats van werknemer." sqref="E12" xr:uid="{66362E75-B9B9-476F-B2AD-5920270EF4C9}"/>
    <dataValidation allowBlank="1" showInputMessage="1" showErrorMessage="1" prompt="Postcode van werknemer." sqref="D12" xr:uid="{E143A44D-7F75-4E34-96EB-D8E3B72EF6D0}"/>
    <dataValidation allowBlank="1" showInputMessage="1" showErrorMessage="1" prompt="Adres van werknemer." sqref="C12" xr:uid="{A099FDDE-3A32-4D80-93FF-292EF127515D}"/>
    <dataValidation allowBlank="1" showInputMessage="1" showErrorMessage="1" prompt="Achternaam van werknemer." sqref="B12" xr:uid="{5ACBA906-BF98-494A-80E2-48CEEAF081BD}"/>
    <dataValidation allowBlank="1" showInputMessage="1" showErrorMessage="1" prompt="Voorletters van werknemer." sqref="A12" xr:uid="{0B4F823C-3145-43C8-B146-61A932D9F41D}"/>
    <dataValidation allowBlank="1" showInputMessage="1" showErrorMessage="1" prompt="Laatstverdiende bruto uurloon zoals deze van toepassing was op de publicatiedatum van deze aanbesteding conform de laatst verkregen loonstrook." sqref="T12" xr:uid="{A214E2BC-364D-45BB-B9DE-4311CC9A7334}"/>
    <dataValidation allowBlank="1" showInputMessage="1" showErrorMessage="1" prompt="De functie van de werknemer." sqref="S12" xr:uid="{624F0116-6154-4637-9FFA-A5D0EDA56938}"/>
    <dataValidation allowBlank="1" showInputMessage="1" showErrorMessage="1" prompt="Het aantal jaren dat een werknemer in de bedrijfstak werkzaam is geweest op basis van een arbeidsovereenkomst, waarbij elk kalenderjaar waarin de werknemer werkzaam is geweest als volledig jaar wordt meegeteld." sqref="R12" xr:uid="{C7FBEE27-7750-4236-AB48-B86705DAEDEC}"/>
    <dataValidation allowBlank="1" showInputMessage="1" showErrorMessage="1" prompt="Het aantal jaren welke relevant zijn voor het vaststellen van de transitievergoeding." sqref="Q12" xr:uid="{43ECCB2C-FE2B-4250-ABF7-B8E7BFE92B1B}"/>
    <dataValidation allowBlank="1" showInputMessage="1" showErrorMessage="1" prompt="Aantal arbeidsovereenkomsten bij bepaalde tijd." sqref="P12" xr:uid="{3FE2AAC3-3418-4128-90FE-D1B4A7588039}"/>
    <dataValidation allowBlank="1" showInputMessage="1" showErrorMessage="1" prompt="Eindatum van de arbeidsovereenkomst bij een contract voor bepaalde tijd." sqref="O12" xr:uid="{D73B76E1-4147-493C-9A2B-5B2EBA16CDFB}"/>
    <dataValidation allowBlank="1" showInputMessage="1" showErrorMessage="1" prompt="Duur van het dienstverband: Bepaalde tijd of onbepaalde tijd." sqref="N12" xr:uid="{A9033C98-1C11-455C-8043-B4E9EA5C84BF}"/>
    <dataValidation allowBlank="1" showInputMessage="1" showErrorMessage="1" prompt="Aantal vakantiedagen, conform de laatste loonstrook of laatste vakantiekaart." sqref="M12" xr:uid="{ECACAF7D-8A6D-4FA1-9D27-94766D5063B7}"/>
    <dataValidation allowBlank="1" showInputMessage="1" showErrorMessage="1" prompt="Het aantal uur dat een werknemer betrokken is bij het vervoerscontract gedeeld door het aantal gewerkte uren X 100%._x000a__x000a_Berekend over de 6 kalendermaanden direct voorafgaand aan de publicatiedatum van de aanbesteding." sqref="K12:L12" xr:uid="{AB8324C3-B009-46E9-824F-9696AECBF300}"/>
    <dataValidation allowBlank="1" showInputMessage="1" showErrorMessage="1" prompt="Gemiddeld aantal gewerkte uren (inclusief betaald verlof en ziekte) in de referte periode van 3 kalendermaanden direct voorafgaand aan de publicatiedatum van de aanbesteding." sqref="I12" xr:uid="{C77D4BFF-CD94-4266-9D2F-0AA3EC66D3E7}"/>
    <dataValidation allowBlank="1" showInputMessage="1" showErrorMessage="1" prompt="Standplaats zijnde het vestigingsadres." sqref="U12:V12" xr:uid="{E2B16237-792D-4729-930D-7564FA37B901}"/>
    <dataValidation allowBlank="1" showInputMessage="1" showErrorMessage="1" prompt="Werknemers of uitzendkrachten onder de werkingssfeer van de cao taxivervoer welke tenminste 6 aaneengesloten maanden voorafgaand aan de publicatiedatum van deze aanbesteding elke maand werkzaamheden hebben uitgevoerd ten behoeve van dit vervoerscontract." sqref="M11:V11" xr:uid="{9F0C2B47-9BE8-43FF-9C3B-F02190EBE37A}"/>
    <dataValidation type="list" allowBlank="1" showInputMessage="1" showErrorMessage="1" sqref="R21:R24" xr:uid="{66F30111-FCBA-4190-B771-D06A0E2BDFC4}">
      <formula1>#REF!</formula1>
    </dataValidation>
    <dataValidation type="list" allowBlank="1" showInputMessage="1" showErrorMessage="1" prompt="Gewerkte uren per maand, periode of week._x000a_" sqref="K21:K24" xr:uid="{273B4589-AC9B-415C-8C2D-E5EEC2B6713F}">
      <formula1>#REF!</formula1>
    </dataValidation>
    <dataValidation type="list" allowBlank="1" showInputMessage="1" showErrorMessage="1" sqref="N37 R13:R20 R25:R28 N39:N45" xr:uid="{29658F48-1484-430A-8E72-3DE7708CBAC7}">
      <formula1>#REF!</formula1>
    </dataValidation>
    <dataValidation type="list" allowBlank="1" showInputMessage="1" showErrorMessage="1" prompt="Gewerkte uren per maand, periode of week._x000a_" sqref="J37 K13:K20 K25:K28 J39:J45" xr:uid="{95D25C16-A197-4D62-BAFD-BF8864A7B39D}">
      <formula1>#REF!</formula1>
    </dataValidation>
    <dataValidation type="list" allowBlank="1" showInputMessage="1" showErrorMessage="1" sqref="Q29:Q32" xr:uid="{95770427-A2EE-4332-B932-DCA5A78F2B9F}">
      <formula1>#REF!</formula1>
    </dataValidation>
    <dataValidation type="list" allowBlank="1" showInputMessage="1" showErrorMessage="1" prompt="Gewerkte uren per maand, periode of week._x000a_" sqref="M29:M32" xr:uid="{036BFDEF-DF4E-4CF7-8A48-58720A37EEAF}">
      <formula1>#REF!</formula1>
    </dataValidation>
    <dataValidation type="list" allowBlank="1" showInputMessage="1" showErrorMessage="1" prompt="Gewerkte uren per maand, periode of week._x000a_" sqref="M33:M36" xr:uid="{32877F40-6608-4A3F-B7D8-91073E436F70}">
      <formula1>#REF!</formula1>
    </dataValidation>
    <dataValidation type="list" allowBlank="1" showInputMessage="1" showErrorMessage="1" sqref="Q33:Q36" xr:uid="{40EBBCC0-A74F-401B-92BB-5892FF0A12E1}">
      <formula1>#REF!</formula1>
    </dataValidation>
  </dataValidations>
  <pageMargins left="0.7" right="0.7" top="0.75" bottom="0.75" header="0.3" footer="0.3"/>
  <pageSetup paperSize="9" scale="2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1</vt:i4>
      </vt:variant>
      <vt:variant>
        <vt:lpstr>Benoemde bereiken</vt:lpstr>
      </vt:variant>
      <vt:variant>
        <vt:i4>1</vt:i4>
      </vt:variant>
    </vt:vector>
  </HeadingPairs>
  <TitlesOfParts>
    <vt:vector size="2" baseType="lpstr">
      <vt:lpstr>Drimmelen Dutax Bewerkt</vt:lpstr>
      <vt:lpstr>'Drimmelen Dutax Bewerkt'!Afdrukbereik</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Rob van Dam</dc:creator>
  <cp:lastModifiedBy>Rob van Dam</cp:lastModifiedBy>
  <dcterms:created xsi:type="dcterms:W3CDTF">2024-03-20T09:19:44Z</dcterms:created>
  <dcterms:modified xsi:type="dcterms:W3CDTF">2024-03-20T09:22:11Z</dcterms:modified>
</cp:coreProperties>
</file>